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14910" windowHeight="9345" tabRatio="602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(к 15)" sheetId="4" r:id="rId4"/>
  </sheets>
  <definedNames>
    <definedName name="_xlnm.Print_Titles" localSheetId="0">'Приложение 1'!$A:$C,'Приложение 1'!$8:$8</definedName>
    <definedName name="_xlnm.Print_Titles" localSheetId="2">'Приложение 3'!$A:$B,'Приложение 3'!$11:$11</definedName>
    <definedName name="_xlnm.Print_Area" localSheetId="0">'Приложение 1'!$A$1:$U$25</definedName>
    <definedName name="_xlnm.Print_Area" localSheetId="1">'Приложение 2'!$A$1:$N$14</definedName>
    <definedName name="_xlnm.Print_Area" localSheetId="2">'Приложение 3'!$A$1:$M$24</definedName>
    <definedName name="_xlnm.Print_Area" localSheetId="3">'Приложение 4(к 15)'!$A$1:$K$21</definedName>
  </definedNames>
  <calcPr fullCalcOnLoad="1"/>
</workbook>
</file>

<file path=xl/comments1.xml><?xml version="1.0" encoding="utf-8"?>
<comments xmlns="http://schemas.openxmlformats.org/spreadsheetml/2006/main">
  <authors>
    <author>popova</author>
  </authors>
  <commentList>
    <comment ref="M7" authorId="0">
      <text>
        <r>
          <rPr>
            <b/>
            <sz val="8"/>
            <rFont val="Tahoma"/>
            <family val="2"/>
          </rPr>
          <t>popova:</t>
        </r>
        <r>
          <rPr>
            <sz val="8"/>
            <rFont val="Tahoma"/>
            <family val="2"/>
          </rPr>
          <t xml:space="preserve">
Комплексный (К)
Частичный (Ч)</t>
        </r>
      </text>
    </comment>
  </commentList>
</comments>
</file>

<file path=xl/comments4.xml><?xml version="1.0" encoding="utf-8"?>
<comments xmlns="http://schemas.openxmlformats.org/spreadsheetml/2006/main">
  <authors>
    <author>popova</author>
  </authors>
  <commentList>
    <comment ref="J6" authorId="0">
      <text>
        <r>
          <rPr>
            <b/>
            <sz val="8"/>
            <rFont val="Tahoma"/>
            <family val="2"/>
          </rPr>
          <t>popova:</t>
        </r>
        <r>
          <rPr>
            <sz val="8"/>
            <rFont val="Tahoma"/>
            <family val="2"/>
          </rPr>
          <t xml:space="preserve">
предполагается, что нумерация будет сквозная. Причем изменения создают новый том со следующим номером.</t>
        </r>
      </text>
    </comment>
  </commentList>
</comments>
</file>

<file path=xl/sharedStrings.xml><?xml version="1.0" encoding="utf-8"?>
<sst xmlns="http://schemas.openxmlformats.org/spreadsheetml/2006/main" count="222" uniqueCount="110">
  <si>
    <t>№ п\п</t>
  </si>
  <si>
    <t>Год</t>
  </si>
  <si>
    <t>ввода в эксплуатацию</t>
  </si>
  <si>
    <t>всего:</t>
  </si>
  <si>
    <t>за счет средств Фонда</t>
  </si>
  <si>
    <t>общая площадь МКД, всего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</si>
  <si>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</si>
  <si>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</si>
  <si>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</si>
  <si>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</si>
  <si>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кв.м.</t>
  </si>
  <si>
    <t>ед.</t>
  </si>
  <si>
    <t>чел.</t>
  </si>
  <si>
    <t>На разработку проектной документации</t>
  </si>
  <si>
    <t>Стоимость капитального ремонта ВСЕГО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</si>
  <si>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</si>
  <si>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</si>
  <si>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Количество этажей</t>
  </si>
  <si>
    <t>Количество подъездов</t>
  </si>
  <si>
    <t>вид ремонта</t>
  </si>
  <si>
    <t>Количество жителей, зарегистрированных в МКД на дату утверждения программы</t>
  </si>
  <si>
    <t>№ п/п</t>
  </si>
  <si>
    <t>Способ управления МКД</t>
  </si>
  <si>
    <t>Наименование управляющей компании, ТСЖ, ЖСК и т.д</t>
  </si>
  <si>
    <t>Номер тома</t>
  </si>
  <si>
    <t xml:space="preserve">Номер страницы </t>
  </si>
  <si>
    <t>Реквизиты протокола</t>
  </si>
  <si>
    <t>Номер</t>
  </si>
  <si>
    <t>Дата</t>
  </si>
  <si>
    <t>ремонт внутридомовых инженерных систем</t>
  </si>
  <si>
    <t>Площадь помещений МКД:</t>
  </si>
  <si>
    <t>завершение последнего комплексного капитального ремонта</t>
  </si>
  <si>
    <t>Материал стен</t>
  </si>
  <si>
    <t>за счет средств бюджета субъекта Российской Федерации</t>
  </si>
  <si>
    <t>ссылка на 15 приложение</t>
  </si>
  <si>
    <t>Общее количество голосов собственников помещений в МКД</t>
  </si>
  <si>
    <t>Плановая дата завершения работ</t>
  </si>
  <si>
    <t>I квартал</t>
  </si>
  <si>
    <t>II квартал</t>
  </si>
  <si>
    <t>III квартал</t>
  </si>
  <si>
    <t>IV квартал</t>
  </si>
  <si>
    <t>кв.м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</si>
  <si>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</si>
  <si>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</si>
  <si>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Количество МКД</t>
  </si>
  <si>
    <t>Стоимость капитального ремонта</t>
  </si>
  <si>
    <t>Адрес МКД</t>
  </si>
  <si>
    <t>руб.</t>
  </si>
  <si>
    <t>руб./кв.м</t>
  </si>
  <si>
    <t>Количество голосов собственников помещений, принявших положительное решение об участии в программе</t>
  </si>
  <si>
    <t>Планируемые показатели выполнения адресной программы
по проведению капитального ремонта многоквартирных домов</t>
  </si>
  <si>
    <t>Реестр протоколов общих собраний собственников жилья</t>
  </si>
  <si>
    <t>в том числе жилых помещений, находящихся в собственности граждан</t>
  </si>
  <si>
    <t>Результаты голосования о участии в программе собственниками</t>
  </si>
  <si>
    <t>%</t>
  </si>
  <si>
    <t>Управление МКД</t>
  </si>
  <si>
    <t>Наименование УО</t>
  </si>
  <si>
    <t>муниципальное образование Сертолово</t>
  </si>
  <si>
    <t>панельные</t>
  </si>
  <si>
    <t>кирпичные</t>
  </si>
  <si>
    <t>ООО "УЮТ-СЕРВИС"</t>
  </si>
  <si>
    <t>управляющая компания</t>
  </si>
  <si>
    <t>Итого по муниципальному образованию Сертолово:</t>
  </si>
  <si>
    <t xml:space="preserve">Перечень многоквартирных домов МО Сертолово
</t>
  </si>
  <si>
    <t>Реестр многоквартирных домов по видам  ремонта МО Сертолово</t>
  </si>
  <si>
    <t>г.Сертолово,ул. Заречная, д.11</t>
  </si>
  <si>
    <t>в том числе:</t>
  </si>
  <si>
    <t>ООО "Комфорт"</t>
  </si>
  <si>
    <t>ООО «Комфорт»</t>
  </si>
  <si>
    <t>г.Сертолово,ул. Молодцова, д. 13</t>
  </si>
  <si>
    <t>г.Сертолово,ул. Молодцова, д. 14</t>
  </si>
  <si>
    <t>г.Сертолово,ул. Ларина, д. 6</t>
  </si>
  <si>
    <t>г.Сертолово,ул. Центральная, д. 3</t>
  </si>
  <si>
    <t>2</t>
  </si>
  <si>
    <t>г.Сертолово,ул. Молодцова, д. 16</t>
  </si>
  <si>
    <t>панельный</t>
  </si>
  <si>
    <t>Итого:</t>
  </si>
  <si>
    <t>10</t>
  </si>
  <si>
    <t>х</t>
  </si>
  <si>
    <t>Всего:</t>
  </si>
  <si>
    <t>01.12.2012г.</t>
  </si>
  <si>
    <t>част</t>
  </si>
  <si>
    <t>прочие</t>
  </si>
  <si>
    <t>к  программе</t>
  </si>
  <si>
    <t>приложение 2</t>
  </si>
  <si>
    <t>приложение 1</t>
  </si>
  <si>
    <t>к программе</t>
  </si>
  <si>
    <t>приложение 3</t>
  </si>
  <si>
    <t>приложение 4</t>
  </si>
  <si>
    <t>Всего по МО Сертолово, на капитальный ремонт которых планируется предоставление финансовой поддержки, - 10 домов</t>
  </si>
  <si>
    <t>Всего площадь МКД, в которых планируется предоставление финансовой поддержки, - 68710,80 кв.м</t>
  </si>
  <si>
    <t>Всего объем финансирования капитального ремонта по МО Сертолово - 45982200,0 руб., в том числе за счет средств:  Фонда - 23916000,0 руб., долевого финансирования бюджета субъекта Российской Федерации - 12228000,0 руб.,  местного бюджета - 5239980,0 руб., собственников помещений в МКД - 4598220,0 руб.</t>
  </si>
  <si>
    <t xml:space="preserve">Заместитель главы администрации по жилищно-коммунальному хозяйству                                         Белевич С.В.     </t>
  </si>
  <si>
    <t xml:space="preserve">Заместитель главы администрации по жилищно-коммунальному хозяйству                                         Белевич С.В.   </t>
  </si>
  <si>
    <t xml:space="preserve">Заместитель главы администрации по жилищно-коммунальному хозяйству                                Белевич С.В.                                                                                   </t>
  </si>
  <si>
    <t>г.Сертолово,ул. Ветеранов, д. 11 кор. 2</t>
  </si>
  <si>
    <t>г.Сертолово,ул. Молодцова, д. 15 кор.1</t>
  </si>
  <si>
    <t>г.Сертолово,мкр.Черная Речка д.73</t>
  </si>
  <si>
    <t>г.Сертолово, мкр. Черная Речка, д.20</t>
  </si>
  <si>
    <t>г.Сертолово,ул. Молодцова, д. 15 кор. 1</t>
  </si>
  <si>
    <t>г.Сертолово,мкр.Черная Речка, д.20</t>
  </si>
  <si>
    <t>г.Сертолово, ул. Центральная, д. 3</t>
  </si>
  <si>
    <t>г.Сертолово, ул. Молодцова, д. 16</t>
  </si>
  <si>
    <t>г.Сертолово, ул. Молодцова, д. 15 кор. 1</t>
  </si>
  <si>
    <t>г.Сертолово, ул. Молодцова, д. 14</t>
  </si>
  <si>
    <t>г.Сертолово, ул. Молодцова, д. 13</t>
  </si>
  <si>
    <t>г.Сертолово, ул. Ларина, д. 6</t>
  </si>
  <si>
    <t>г.Сертолово, ул. Заречная, д.11</t>
  </si>
  <si>
    <t>г.Сертолово, ул. Ветеранов, д. 11 кор.2</t>
  </si>
  <si>
    <t>г.Сертолово, мкр.Черная Речка д.73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</si>
</sst>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(\$* #,##0.00_);_(\$* \(#,##0.00\);_(\$* \-??_);_(@_)"/>
    <numFmt numFmtId="167" formatCode="#,##0.0"/>
    <numFmt numFmtId="168" formatCode="#,##0.000"/>
    <numFmt numFmtId="169" formatCode="#,##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  <numFmt numFmtId="175" formatCode="0.0000"/>
    <numFmt numFmtId="176" formatCode="0.00000"/>
    <numFmt numFmtId="177" formatCode="0.000000"/>
    <numFmt numFmtId="178" formatCode="0.000000000"/>
    <numFmt numFmtId="179" formatCode="#,##0.000000000"/>
    <numFmt numFmtId="180" formatCode="###\ ###\ ###\ ##0.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8" fillId="0" borderId="0" xfId="54">
      <alignment/>
      <protection/>
    </xf>
    <xf numFmtId="0" fontId="11" fillId="0" borderId="0" xfId="54" applyFont="1" applyBorder="1" applyAlignment="1">
      <alignment horizontal="center" vertical="top" wrapText="1"/>
      <protection/>
    </xf>
    <xf numFmtId="0" fontId="1" fillId="0" borderId="0" xfId="55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12" fillId="0" borderId="0" xfId="54" applyFont="1">
      <alignment/>
      <protection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53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2"/>
    </xf>
    <xf numFmtId="0" fontId="15" fillId="0" borderId="0" xfId="55" applyFont="1">
      <alignment/>
      <protection/>
    </xf>
    <xf numFmtId="2" fontId="4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1" fillId="0" borderId="0" xfId="55" applyFill="1">
      <alignment/>
      <protection/>
    </xf>
    <xf numFmtId="0" fontId="2" fillId="0" borderId="0" xfId="0" applyFont="1" applyFill="1" applyAlignment="1">
      <alignment horizontal="right" indent="2"/>
    </xf>
    <xf numFmtId="2" fontId="0" fillId="0" borderId="0" xfId="0" applyNumberFormat="1" applyFont="1" applyFill="1" applyBorder="1" applyAlignment="1">
      <alignment horizontal="left"/>
    </xf>
    <xf numFmtId="0" fontId="2" fillId="24" borderId="0" xfId="0" applyFont="1" applyFill="1" applyAlignment="1">
      <alignment vertical="top"/>
    </xf>
    <xf numFmtId="2" fontId="2" fillId="0" borderId="1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2" fontId="2" fillId="25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/>
    </xf>
    <xf numFmtId="14" fontId="4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5" fillId="25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top"/>
    </xf>
    <xf numFmtId="0" fontId="38" fillId="0" borderId="10" xfId="54" applyFont="1" applyBorder="1" applyAlignment="1">
      <alignment horizontal="center"/>
      <protection/>
    </xf>
    <xf numFmtId="0" fontId="38" fillId="0" borderId="10" xfId="54" applyFont="1" applyBorder="1" applyAlignment="1">
      <alignment horizontal="left" vertical="center" wrapText="1"/>
      <protection/>
    </xf>
    <xf numFmtId="2" fontId="37" fillId="0" borderId="10" xfId="0" applyNumberFormat="1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0" fontId="38" fillId="0" borderId="10" xfId="54" applyFont="1" applyBorder="1" applyAlignment="1">
      <alignment horizontal="center" vertical="center"/>
      <protection/>
    </xf>
    <xf numFmtId="2" fontId="38" fillId="0" borderId="10" xfId="54" applyNumberFormat="1" applyFont="1" applyBorder="1" applyAlignment="1">
      <alignment horizontal="center" vertical="center"/>
      <protection/>
    </xf>
    <xf numFmtId="2" fontId="37" fillId="0" borderId="10" xfId="0" applyNumberFormat="1" applyFont="1" applyFill="1" applyBorder="1" applyAlignment="1">
      <alignment horizontal="center" vertical="center"/>
    </xf>
    <xf numFmtId="1" fontId="37" fillId="0" borderId="10" xfId="0" applyNumberFormat="1" applyFont="1" applyFill="1" applyBorder="1" applyAlignment="1">
      <alignment horizontal="center" vertical="center"/>
    </xf>
    <xf numFmtId="0" fontId="38" fillId="0" borderId="10" xfId="54" applyFont="1" applyBorder="1">
      <alignment/>
      <protection/>
    </xf>
    <xf numFmtId="0" fontId="38" fillId="0" borderId="14" xfId="54" applyFont="1" applyBorder="1" applyAlignment="1">
      <alignment horizontal="left" vertical="center" wrapText="1"/>
      <protection/>
    </xf>
    <xf numFmtId="4" fontId="37" fillId="0" borderId="10" xfId="0" applyNumberFormat="1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3" fillId="0" borderId="10" xfId="54" applyFont="1" applyBorder="1" applyAlignment="1">
      <alignment horizontal="center" vertical="center" wrapText="1"/>
      <protection/>
    </xf>
    <xf numFmtId="0" fontId="13" fillId="0" borderId="12" xfId="54" applyFont="1" applyBorder="1" applyAlignment="1">
      <alignment horizontal="center" vertical="center"/>
      <protection/>
    </xf>
    <xf numFmtId="2" fontId="36" fillId="0" borderId="10" xfId="54" applyNumberFormat="1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1" fillId="0" borderId="0" xfId="55" applyBorder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68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0" fontId="35" fillId="0" borderId="10" xfId="55" applyFont="1" applyBorder="1">
      <alignment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168" fontId="5" fillId="0" borderId="11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180" fontId="42" fillId="0" borderId="10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9" fillId="0" borderId="0" xfId="54" applyFont="1" applyAlignment="1">
      <alignment horizontal="left"/>
      <protection/>
    </xf>
    <xf numFmtId="0" fontId="36" fillId="0" borderId="19" xfId="54" applyFont="1" applyBorder="1" applyAlignment="1">
      <alignment horizontal="center" vertical="center" wrapText="1"/>
      <protection/>
    </xf>
    <xf numFmtId="0" fontId="13" fillId="0" borderId="11" xfId="54" applyFont="1" applyBorder="1" applyAlignment="1">
      <alignment horizontal="center" vertical="center" wrapText="1"/>
      <protection/>
    </xf>
    <xf numFmtId="0" fontId="13" fillId="0" borderId="13" xfId="54" applyFont="1" applyBorder="1" applyAlignment="1">
      <alignment horizontal="center" vertical="center" wrapText="1"/>
      <protection/>
    </xf>
    <xf numFmtId="0" fontId="13" fillId="0" borderId="12" xfId="54" applyFont="1" applyBorder="1" applyAlignment="1">
      <alignment horizontal="center" vertical="center" wrapText="1"/>
      <protection/>
    </xf>
    <xf numFmtId="0" fontId="13" fillId="0" borderId="11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3" fillId="0" borderId="14" xfId="54" applyFont="1" applyBorder="1" applyAlignment="1">
      <alignment horizontal="center" vertical="center" wrapText="1"/>
      <protection/>
    </xf>
    <xf numFmtId="0" fontId="13" fillId="0" borderId="17" xfId="54" applyFont="1" applyBorder="1" applyAlignment="1">
      <alignment horizontal="center" vertical="center" wrapText="1"/>
      <protection/>
    </xf>
    <xf numFmtId="0" fontId="13" fillId="0" borderId="15" xfId="54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1" fillId="0" borderId="0" xfId="0" applyFont="1" applyFill="1" applyBorder="1" applyAlignment="1">
      <alignment horizontal="left" vertical="center" wrapText="1"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9" fillId="0" borderId="0" xfId="53" applyFont="1" applyFill="1" applyAlignment="1">
      <alignment horizontal="center" vertical="center" wrapText="1"/>
      <protection/>
    </xf>
    <xf numFmtId="167" fontId="9" fillId="0" borderId="0" xfId="53" applyNumberFormat="1" applyFont="1" applyFill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view="pageBreakPreview" zoomScale="70" zoomScaleNormal="85" zoomScaleSheetLayoutView="70" zoomScalePageLayoutView="0" workbookViewId="0" topLeftCell="A1">
      <selection activeCell="A26" sqref="A26:IV34"/>
    </sheetView>
  </sheetViews>
  <sheetFormatPr defaultColWidth="11.57421875" defaultRowHeight="12.75"/>
  <cols>
    <col min="1" max="1" width="4.140625" style="4" customWidth="1"/>
    <col min="2" max="2" width="0.13671875" style="4" customWidth="1"/>
    <col min="3" max="3" width="36.140625" style="8" customWidth="1"/>
    <col min="4" max="4" width="6.140625" style="5" customWidth="1"/>
    <col min="5" max="5" width="6.28125" style="5" customWidth="1"/>
    <col min="6" max="6" width="13.57421875" style="5" customWidth="1"/>
    <col min="7" max="7" width="5.28125" style="5" customWidth="1"/>
    <col min="8" max="8" width="4.7109375" style="5" customWidth="1"/>
    <col min="9" max="9" width="10.140625" style="5" customWidth="1"/>
    <col min="10" max="10" width="13.00390625" style="5" customWidth="1"/>
    <col min="11" max="11" width="11.00390625" style="5" customWidth="1"/>
    <col min="12" max="12" width="9.7109375" style="2" customWidth="1"/>
    <col min="13" max="13" width="7.8515625" style="2" customWidth="1"/>
    <col min="14" max="15" width="15.140625" style="6" customWidth="1"/>
    <col min="16" max="16" width="14.28125" style="6" customWidth="1"/>
    <col min="17" max="17" width="14.421875" style="6" customWidth="1"/>
    <col min="18" max="18" width="13.00390625" style="6" customWidth="1"/>
    <col min="19" max="19" width="13.7109375" style="6" customWidth="1"/>
    <col min="20" max="20" width="12.8515625" style="6" customWidth="1"/>
    <col min="21" max="21" width="14.8515625" style="6" customWidth="1"/>
    <col min="22" max="22" width="11.57421875" style="4" customWidth="1"/>
    <col min="23" max="28" width="11.7109375" style="4" bestFit="1" customWidth="1"/>
    <col min="29" max="16384" width="11.57421875" style="4" customWidth="1"/>
  </cols>
  <sheetData>
    <row r="1" ht="17.25" customHeight="1">
      <c r="U1" s="113" t="s">
        <v>85</v>
      </c>
    </row>
    <row r="2" spans="20:21" ht="16.5" customHeight="1">
      <c r="T2" s="33"/>
      <c r="U2" s="113" t="s">
        <v>83</v>
      </c>
    </row>
    <row r="3" spans="20:21" ht="16.5" customHeight="1">
      <c r="T3" s="34"/>
      <c r="U3" s="32"/>
    </row>
    <row r="4" spans="20:21" ht="15.75" customHeight="1">
      <c r="T4" s="34"/>
      <c r="U4" s="32"/>
    </row>
    <row r="5" ht="9.75" customHeight="1"/>
    <row r="6" spans="1:21" ht="36" customHeight="1">
      <c r="A6" s="136" t="s">
        <v>63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</row>
    <row r="7" spans="1:21" ht="40.5" customHeight="1">
      <c r="A7" s="140" t="s">
        <v>21</v>
      </c>
      <c r="B7" s="54"/>
      <c r="C7" s="132" t="s">
        <v>46</v>
      </c>
      <c r="D7" s="122" t="s">
        <v>1</v>
      </c>
      <c r="E7" s="122"/>
      <c r="F7" s="126" t="s">
        <v>32</v>
      </c>
      <c r="G7" s="126" t="s">
        <v>17</v>
      </c>
      <c r="H7" s="126" t="s">
        <v>18</v>
      </c>
      <c r="I7" s="121" t="s">
        <v>5</v>
      </c>
      <c r="J7" s="141" t="s">
        <v>30</v>
      </c>
      <c r="K7" s="143"/>
      <c r="L7" s="129" t="s">
        <v>20</v>
      </c>
      <c r="M7" s="129" t="s">
        <v>19</v>
      </c>
      <c r="N7" s="137" t="s">
        <v>45</v>
      </c>
      <c r="O7" s="138"/>
      <c r="P7" s="138"/>
      <c r="Q7" s="138"/>
      <c r="R7" s="139"/>
      <c r="S7" s="121" t="s">
        <v>15</v>
      </c>
      <c r="T7" s="121" t="s">
        <v>16</v>
      </c>
      <c r="U7" s="129" t="s">
        <v>36</v>
      </c>
    </row>
    <row r="8" spans="1:21" ht="28.5" customHeight="1">
      <c r="A8" s="140"/>
      <c r="B8" s="55"/>
      <c r="C8" s="133"/>
      <c r="D8" s="129" t="s">
        <v>2</v>
      </c>
      <c r="E8" s="129" t="s">
        <v>31</v>
      </c>
      <c r="F8" s="127"/>
      <c r="G8" s="127"/>
      <c r="H8" s="127"/>
      <c r="I8" s="121"/>
      <c r="J8" s="121" t="s">
        <v>3</v>
      </c>
      <c r="K8" s="121" t="s">
        <v>52</v>
      </c>
      <c r="L8" s="130"/>
      <c r="M8" s="130"/>
      <c r="N8" s="121" t="s">
        <v>3</v>
      </c>
      <c r="O8" s="141" t="s">
        <v>66</v>
      </c>
      <c r="P8" s="142"/>
      <c r="Q8" s="142"/>
      <c r="R8" s="143"/>
      <c r="S8" s="121"/>
      <c r="T8" s="121"/>
      <c r="U8" s="130"/>
    </row>
    <row r="9" spans="1:21" ht="130.5" customHeight="1">
      <c r="A9" s="140"/>
      <c r="B9" s="55"/>
      <c r="C9" s="134"/>
      <c r="D9" s="130"/>
      <c r="E9" s="130"/>
      <c r="F9" s="127"/>
      <c r="G9" s="127"/>
      <c r="H9" s="127"/>
      <c r="I9" s="121"/>
      <c r="J9" s="121"/>
      <c r="K9" s="121"/>
      <c r="L9" s="131"/>
      <c r="M9" s="130"/>
      <c r="N9" s="121"/>
      <c r="O9" s="17" t="s">
        <v>4</v>
      </c>
      <c r="P9" s="17" t="s">
        <v>33</v>
      </c>
      <c r="Q9" s="17" t="s">
        <v>42</v>
      </c>
      <c r="R9" s="17" t="s">
        <v>43</v>
      </c>
      <c r="S9" s="121"/>
      <c r="T9" s="121"/>
      <c r="U9" s="130"/>
    </row>
    <row r="10" spans="1:21" s="3" customFormat="1" ht="41.25" customHeight="1">
      <c r="A10" s="140"/>
      <c r="B10" s="53"/>
      <c r="C10" s="135"/>
      <c r="D10" s="131"/>
      <c r="E10" s="131"/>
      <c r="F10" s="128"/>
      <c r="G10" s="128"/>
      <c r="H10" s="128"/>
      <c r="I10" s="15" t="s">
        <v>41</v>
      </c>
      <c r="J10" s="15" t="s">
        <v>41</v>
      </c>
      <c r="K10" s="15" t="s">
        <v>41</v>
      </c>
      <c r="L10" s="15" t="s">
        <v>12</v>
      </c>
      <c r="M10" s="131"/>
      <c r="N10" s="15" t="s">
        <v>47</v>
      </c>
      <c r="O10" s="15" t="s">
        <v>47</v>
      </c>
      <c r="P10" s="15" t="s">
        <v>47</v>
      </c>
      <c r="Q10" s="15" t="s">
        <v>47</v>
      </c>
      <c r="R10" s="15" t="s">
        <v>47</v>
      </c>
      <c r="S10" s="15" t="s">
        <v>48</v>
      </c>
      <c r="T10" s="15" t="s">
        <v>48</v>
      </c>
      <c r="U10" s="131"/>
    </row>
    <row r="11" spans="1:21" s="3" customFormat="1" ht="14.25" customHeight="1">
      <c r="A11" s="75">
        <v>1</v>
      </c>
      <c r="B11" s="13"/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3">
        <v>15</v>
      </c>
      <c r="Q11" s="13">
        <v>16</v>
      </c>
      <c r="R11" s="13">
        <v>17</v>
      </c>
      <c r="S11" s="13">
        <v>18</v>
      </c>
      <c r="T11" s="13">
        <v>19</v>
      </c>
      <c r="U11" s="13">
        <v>20</v>
      </c>
    </row>
    <row r="12" spans="1:21" s="3" customFormat="1" ht="19.5" customHeight="1">
      <c r="A12" s="116" t="s">
        <v>57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24"/>
      <c r="Q12" s="124"/>
      <c r="R12" s="124"/>
      <c r="S12" s="124"/>
      <c r="T12" s="124"/>
      <c r="U12" s="125"/>
    </row>
    <row r="13" spans="1:24" s="3" customFormat="1" ht="39.75" customHeight="1">
      <c r="A13" s="57">
        <v>1</v>
      </c>
      <c r="B13" s="100"/>
      <c r="C13" s="80" t="s">
        <v>95</v>
      </c>
      <c r="D13" s="50">
        <v>1994</v>
      </c>
      <c r="E13" s="79"/>
      <c r="F13" s="79" t="s">
        <v>58</v>
      </c>
      <c r="G13" s="50">
        <v>10</v>
      </c>
      <c r="H13" s="50">
        <v>3</v>
      </c>
      <c r="I13" s="47">
        <v>7560.2</v>
      </c>
      <c r="J13" s="47">
        <v>6773</v>
      </c>
      <c r="K13" s="47">
        <v>787.2</v>
      </c>
      <c r="L13" s="50">
        <v>323</v>
      </c>
      <c r="M13" s="101" t="s">
        <v>81</v>
      </c>
      <c r="N13" s="102">
        <v>5401400</v>
      </c>
      <c r="O13" s="47">
        <v>2809254</v>
      </c>
      <c r="P13" s="47">
        <v>1439659</v>
      </c>
      <c r="Q13" s="47">
        <f>N13-O13-P13-R13</f>
        <v>612347</v>
      </c>
      <c r="R13" s="47">
        <f>N13*0.1</f>
        <v>540140</v>
      </c>
      <c r="S13" s="47">
        <v>797.49</v>
      </c>
      <c r="T13" s="52">
        <v>3500</v>
      </c>
      <c r="U13" s="92" t="s">
        <v>80</v>
      </c>
      <c r="V13" s="31"/>
      <c r="X13" s="31"/>
    </row>
    <row r="14" spans="1:24" s="3" customFormat="1" ht="39.75" customHeight="1">
      <c r="A14" s="57">
        <f>A13+1</f>
        <v>2</v>
      </c>
      <c r="B14" s="100"/>
      <c r="C14" s="103" t="s">
        <v>65</v>
      </c>
      <c r="D14" s="50">
        <v>1968</v>
      </c>
      <c r="E14" s="79"/>
      <c r="F14" s="79" t="s">
        <v>75</v>
      </c>
      <c r="G14" s="50">
        <v>5</v>
      </c>
      <c r="H14" s="50">
        <v>4</v>
      </c>
      <c r="I14" s="47">
        <v>3894.9</v>
      </c>
      <c r="J14" s="47">
        <v>3595.65</v>
      </c>
      <c r="K14" s="47">
        <v>3296.54</v>
      </c>
      <c r="L14" s="50">
        <v>167</v>
      </c>
      <c r="M14" s="101" t="s">
        <v>81</v>
      </c>
      <c r="N14" s="47">
        <v>4950200</v>
      </c>
      <c r="O14" s="47">
        <v>2574110</v>
      </c>
      <c r="P14" s="47">
        <v>1317565</v>
      </c>
      <c r="Q14" s="47">
        <f>N14-O14-P14-R14</f>
        <v>563505</v>
      </c>
      <c r="R14" s="47">
        <f aca="true" t="shared" si="0" ref="R14:R22">N14*0.1</f>
        <v>495020</v>
      </c>
      <c r="S14" s="47">
        <v>1376.72</v>
      </c>
      <c r="T14" s="52">
        <v>3500</v>
      </c>
      <c r="U14" s="92" t="s">
        <v>80</v>
      </c>
      <c r="V14" s="31"/>
      <c r="X14" s="31"/>
    </row>
    <row r="15" spans="1:26" s="3" customFormat="1" ht="39" customHeight="1">
      <c r="A15" s="57">
        <f aca="true" t="shared" si="1" ref="A15:A22">A14+1</f>
        <v>3</v>
      </c>
      <c r="B15" s="112"/>
      <c r="C15" s="85" t="s">
        <v>71</v>
      </c>
      <c r="D15" s="76">
        <v>1954</v>
      </c>
      <c r="E15" s="79"/>
      <c r="F15" s="79" t="s">
        <v>59</v>
      </c>
      <c r="G15" s="104">
        <v>4</v>
      </c>
      <c r="H15" s="76">
        <v>3</v>
      </c>
      <c r="I15" s="102">
        <v>2492.9</v>
      </c>
      <c r="J15" s="102">
        <v>2038.5</v>
      </c>
      <c r="K15" s="102">
        <v>1672.8</v>
      </c>
      <c r="L15" s="105">
        <v>131</v>
      </c>
      <c r="M15" s="101" t="s">
        <v>81</v>
      </c>
      <c r="N15" s="102">
        <v>2410000</v>
      </c>
      <c r="O15" s="47">
        <v>1343946</v>
      </c>
      <c r="P15" s="47">
        <v>678826</v>
      </c>
      <c r="Q15" s="47">
        <f aca="true" t="shared" si="2" ref="Q15:Q22">N15-O15-P15-R15</f>
        <v>146228</v>
      </c>
      <c r="R15" s="47">
        <f t="shared" si="0"/>
        <v>241000</v>
      </c>
      <c r="S15" s="47">
        <f aca="true" t="shared" si="3" ref="S15:S20">N15/I15</f>
        <v>966.7455573829676</v>
      </c>
      <c r="T15" s="52">
        <v>3500</v>
      </c>
      <c r="U15" s="92" t="s">
        <v>80</v>
      </c>
      <c r="V15" s="31"/>
      <c r="X15" s="31"/>
      <c r="Z15" s="36"/>
    </row>
    <row r="16" spans="1:24" s="3" customFormat="1" ht="40.5" customHeight="1">
      <c r="A16" s="57">
        <f t="shared" si="1"/>
        <v>4</v>
      </c>
      <c r="B16" s="112"/>
      <c r="C16" s="85" t="s">
        <v>69</v>
      </c>
      <c r="D16" s="50">
        <v>1991</v>
      </c>
      <c r="E16" s="79"/>
      <c r="F16" s="79" t="s">
        <v>58</v>
      </c>
      <c r="G16" s="79">
        <v>9</v>
      </c>
      <c r="H16" s="50">
        <v>6</v>
      </c>
      <c r="I16" s="48">
        <v>12974.2</v>
      </c>
      <c r="J16" s="48">
        <v>11658.5</v>
      </c>
      <c r="K16" s="48">
        <v>9870.06</v>
      </c>
      <c r="L16" s="106">
        <v>656</v>
      </c>
      <c r="M16" s="101" t="s">
        <v>81</v>
      </c>
      <c r="N16" s="102">
        <v>2297800</v>
      </c>
      <c r="O16" s="47">
        <v>1105162</v>
      </c>
      <c r="P16" s="47">
        <v>554842</v>
      </c>
      <c r="Q16" s="47">
        <f t="shared" si="2"/>
        <v>408016</v>
      </c>
      <c r="R16" s="47">
        <f t="shared" si="0"/>
        <v>229780</v>
      </c>
      <c r="S16" s="47">
        <f t="shared" si="3"/>
        <v>177.10533212067025</v>
      </c>
      <c r="T16" s="52">
        <v>3500</v>
      </c>
      <c r="U16" s="92" t="s">
        <v>80</v>
      </c>
      <c r="V16" s="31"/>
      <c r="X16" s="31"/>
    </row>
    <row r="17" spans="1:29" ht="15.75">
      <c r="A17" s="57">
        <f t="shared" si="1"/>
        <v>5</v>
      </c>
      <c r="B17" s="112"/>
      <c r="C17" s="85" t="s">
        <v>70</v>
      </c>
      <c r="D17" s="50">
        <v>1992</v>
      </c>
      <c r="E17" s="79"/>
      <c r="F17" s="79" t="s">
        <v>58</v>
      </c>
      <c r="G17" s="79">
        <v>9</v>
      </c>
      <c r="H17" s="50">
        <v>6</v>
      </c>
      <c r="I17" s="48">
        <v>13795.2</v>
      </c>
      <c r="J17" s="48">
        <v>12169.8</v>
      </c>
      <c r="K17" s="48">
        <v>11274.9</v>
      </c>
      <c r="L17" s="106">
        <v>586</v>
      </c>
      <c r="M17" s="101" t="s">
        <v>81</v>
      </c>
      <c r="N17" s="102">
        <v>4952000</v>
      </c>
      <c r="O17" s="47">
        <v>2575566</v>
      </c>
      <c r="P17" s="47">
        <v>1318321</v>
      </c>
      <c r="Q17" s="47">
        <f t="shared" si="2"/>
        <v>562913</v>
      </c>
      <c r="R17" s="47">
        <f t="shared" si="0"/>
        <v>495200</v>
      </c>
      <c r="S17" s="47">
        <f t="shared" si="3"/>
        <v>358.96543725353746</v>
      </c>
      <c r="T17" s="52">
        <v>3500</v>
      </c>
      <c r="U17" s="92" t="s">
        <v>80</v>
      </c>
      <c r="V17" s="31"/>
      <c r="W17" s="35"/>
      <c r="X17" s="31"/>
      <c r="Z17" s="3"/>
      <c r="AA17" s="3"/>
      <c r="AB17" s="3"/>
      <c r="AC17" s="3"/>
    </row>
    <row r="18" spans="1:29" ht="31.5" customHeight="1">
      <c r="A18" s="57">
        <f t="shared" si="1"/>
        <v>6</v>
      </c>
      <c r="B18" s="112"/>
      <c r="C18" s="85" t="s">
        <v>96</v>
      </c>
      <c r="D18" s="50">
        <v>1993</v>
      </c>
      <c r="E18" s="79"/>
      <c r="F18" s="79" t="s">
        <v>58</v>
      </c>
      <c r="G18" s="79">
        <v>9</v>
      </c>
      <c r="H18" s="50">
        <v>3</v>
      </c>
      <c r="I18" s="48">
        <v>6134.2</v>
      </c>
      <c r="J18" s="48">
        <v>5338.6</v>
      </c>
      <c r="K18" s="48">
        <v>4501.8</v>
      </c>
      <c r="L18" s="106">
        <v>256</v>
      </c>
      <c r="M18" s="101" t="s">
        <v>81</v>
      </c>
      <c r="N18" s="102">
        <v>5504200</v>
      </c>
      <c r="O18" s="47">
        <v>2862710</v>
      </c>
      <c r="P18" s="47">
        <v>1467415</v>
      </c>
      <c r="Q18" s="47">
        <f t="shared" si="2"/>
        <v>623655</v>
      </c>
      <c r="R18" s="47">
        <f t="shared" si="0"/>
        <v>550420</v>
      </c>
      <c r="S18" s="47">
        <f t="shared" si="3"/>
        <v>897.2971210589808</v>
      </c>
      <c r="T18" s="52">
        <v>3500</v>
      </c>
      <c r="U18" s="92" t="s">
        <v>80</v>
      </c>
      <c r="V18" s="31"/>
      <c r="X18" s="31"/>
      <c r="Z18" s="3"/>
      <c r="AA18" s="3"/>
      <c r="AB18" s="3"/>
      <c r="AC18" s="3"/>
    </row>
    <row r="19" spans="1:29" ht="38.25" customHeight="1">
      <c r="A19" s="57">
        <f t="shared" si="1"/>
        <v>7</v>
      </c>
      <c r="B19" s="100"/>
      <c r="C19" s="80" t="s">
        <v>74</v>
      </c>
      <c r="D19" s="50">
        <v>1997</v>
      </c>
      <c r="E19" s="79"/>
      <c r="F19" s="79" t="s">
        <v>58</v>
      </c>
      <c r="G19" s="79">
        <v>10</v>
      </c>
      <c r="H19" s="50">
        <v>3</v>
      </c>
      <c r="I19" s="48">
        <v>8155.5</v>
      </c>
      <c r="J19" s="48">
        <v>7280.4</v>
      </c>
      <c r="K19" s="48">
        <v>5920.1</v>
      </c>
      <c r="L19" s="106">
        <v>364</v>
      </c>
      <c r="M19" s="101" t="s">
        <v>81</v>
      </c>
      <c r="N19" s="48">
        <v>5401400</v>
      </c>
      <c r="O19" s="47">
        <v>2809253</v>
      </c>
      <c r="P19" s="47">
        <v>1439659</v>
      </c>
      <c r="Q19" s="47">
        <f t="shared" si="2"/>
        <v>612348</v>
      </c>
      <c r="R19" s="47">
        <f t="shared" si="0"/>
        <v>540140</v>
      </c>
      <c r="S19" s="47">
        <f t="shared" si="3"/>
        <v>662.3015143154926</v>
      </c>
      <c r="T19" s="52">
        <v>3500</v>
      </c>
      <c r="U19" s="92" t="s">
        <v>80</v>
      </c>
      <c r="V19" s="31"/>
      <c r="X19" s="31"/>
      <c r="Z19" s="3"/>
      <c r="AA19" s="3"/>
      <c r="AB19" s="3"/>
      <c r="AC19" s="3"/>
    </row>
    <row r="20" spans="1:29" ht="36" customHeight="1">
      <c r="A20" s="57">
        <f t="shared" si="1"/>
        <v>8</v>
      </c>
      <c r="B20" s="112"/>
      <c r="C20" s="85" t="s">
        <v>72</v>
      </c>
      <c r="D20" s="50">
        <v>1996</v>
      </c>
      <c r="E20" s="79"/>
      <c r="F20" s="79" t="s">
        <v>58</v>
      </c>
      <c r="G20" s="79">
        <v>10</v>
      </c>
      <c r="H20" s="50">
        <v>3</v>
      </c>
      <c r="I20" s="48">
        <v>8340</v>
      </c>
      <c r="J20" s="48">
        <v>7450</v>
      </c>
      <c r="K20" s="48">
        <v>6074.47</v>
      </c>
      <c r="L20" s="106">
        <v>378</v>
      </c>
      <c r="M20" s="101" t="s">
        <v>81</v>
      </c>
      <c r="N20" s="102">
        <v>5451200</v>
      </c>
      <c r="O20" s="47">
        <v>2835149</v>
      </c>
      <c r="P20" s="47">
        <v>1453103</v>
      </c>
      <c r="Q20" s="47">
        <f t="shared" si="2"/>
        <v>617828</v>
      </c>
      <c r="R20" s="47">
        <f t="shared" si="0"/>
        <v>545120</v>
      </c>
      <c r="S20" s="47">
        <f t="shared" si="3"/>
        <v>653.621103117506</v>
      </c>
      <c r="T20" s="52">
        <v>3500</v>
      </c>
      <c r="U20" s="92" t="s">
        <v>80</v>
      </c>
      <c r="V20" s="31"/>
      <c r="X20" s="31"/>
      <c r="Z20" s="3"/>
      <c r="AA20" s="3"/>
      <c r="AB20" s="3"/>
      <c r="AC20" s="3"/>
    </row>
    <row r="21" spans="1:29" ht="36" customHeight="1">
      <c r="A21" s="57">
        <f t="shared" si="1"/>
        <v>9</v>
      </c>
      <c r="B21" s="100"/>
      <c r="C21" s="89" t="s">
        <v>98</v>
      </c>
      <c r="D21" s="79">
        <v>1985</v>
      </c>
      <c r="E21" s="79"/>
      <c r="F21" s="79" t="s">
        <v>75</v>
      </c>
      <c r="G21" s="79">
        <v>5</v>
      </c>
      <c r="H21" s="79">
        <v>4</v>
      </c>
      <c r="I21" s="48">
        <v>4592.5</v>
      </c>
      <c r="J21" s="48">
        <v>4035</v>
      </c>
      <c r="K21" s="48">
        <v>3860</v>
      </c>
      <c r="L21" s="107">
        <v>219</v>
      </c>
      <c r="M21" s="101" t="s">
        <v>81</v>
      </c>
      <c r="N21" s="48">
        <v>8852000</v>
      </c>
      <c r="O21" s="47">
        <v>4604085</v>
      </c>
      <c r="P21" s="47">
        <v>2371590</v>
      </c>
      <c r="Q21" s="47">
        <f>N21-O21-P21-R21</f>
        <v>991125</v>
      </c>
      <c r="R21" s="47">
        <f t="shared" si="0"/>
        <v>885200</v>
      </c>
      <c r="S21" s="47">
        <v>2194.05</v>
      </c>
      <c r="T21" s="52">
        <v>3500</v>
      </c>
      <c r="U21" s="92" t="s">
        <v>80</v>
      </c>
      <c r="V21" s="31"/>
      <c r="X21" s="31"/>
      <c r="Z21" s="3"/>
      <c r="AA21" s="3"/>
      <c r="AB21" s="3"/>
      <c r="AC21" s="3"/>
    </row>
    <row r="22" spans="1:29" ht="36" customHeight="1">
      <c r="A22" s="57">
        <f t="shared" si="1"/>
        <v>10</v>
      </c>
      <c r="B22" s="100"/>
      <c r="C22" s="80" t="s">
        <v>97</v>
      </c>
      <c r="D22" s="50">
        <v>1997</v>
      </c>
      <c r="E22" s="104"/>
      <c r="F22" s="50" t="s">
        <v>82</v>
      </c>
      <c r="G22" s="50">
        <v>2</v>
      </c>
      <c r="H22" s="50">
        <v>1</v>
      </c>
      <c r="I22" s="47">
        <v>771.2</v>
      </c>
      <c r="J22" s="47">
        <v>660.9</v>
      </c>
      <c r="K22" s="47">
        <v>131.8</v>
      </c>
      <c r="L22" s="50">
        <v>32</v>
      </c>
      <c r="M22" s="101" t="s">
        <v>81</v>
      </c>
      <c r="N22" s="102">
        <v>762000</v>
      </c>
      <c r="O22" s="47">
        <v>396765</v>
      </c>
      <c r="P22" s="47">
        <v>187020</v>
      </c>
      <c r="Q22" s="47">
        <f t="shared" si="2"/>
        <v>102015</v>
      </c>
      <c r="R22" s="47">
        <f t="shared" si="0"/>
        <v>76200</v>
      </c>
      <c r="S22" s="47">
        <v>1152.97</v>
      </c>
      <c r="T22" s="52">
        <v>3500</v>
      </c>
      <c r="U22" s="92" t="s">
        <v>80</v>
      </c>
      <c r="V22" s="31"/>
      <c r="X22" s="31"/>
      <c r="Z22" s="3"/>
      <c r="AA22" s="3"/>
      <c r="AB22" s="3"/>
      <c r="AC22" s="3"/>
    </row>
    <row r="23" spans="1:29" ht="36" customHeight="1">
      <c r="A23" s="123" t="s">
        <v>76</v>
      </c>
      <c r="B23" s="114"/>
      <c r="C23" s="115"/>
      <c r="D23" s="108" t="s">
        <v>78</v>
      </c>
      <c r="E23" s="108" t="s">
        <v>78</v>
      </c>
      <c r="F23" s="108" t="s">
        <v>78</v>
      </c>
      <c r="G23" s="108" t="s">
        <v>78</v>
      </c>
      <c r="H23" s="108" t="s">
        <v>78</v>
      </c>
      <c r="I23" s="44">
        <f>SUM(I13:I22)</f>
        <v>68710.8</v>
      </c>
      <c r="J23" s="44">
        <f>SUM(J13:J22)</f>
        <v>61000.35</v>
      </c>
      <c r="K23" s="44">
        <f>SUM(K13:K22)</f>
        <v>47389.670000000006</v>
      </c>
      <c r="L23" s="44">
        <f>SUM(L13:L22)</f>
        <v>3112</v>
      </c>
      <c r="M23" s="108" t="s">
        <v>78</v>
      </c>
      <c r="N23" s="44">
        <f>SUM(N13:N22)</f>
        <v>45982200</v>
      </c>
      <c r="O23" s="109">
        <f>SUM(O13:O22)</f>
        <v>23916000</v>
      </c>
      <c r="P23" s="44">
        <f>SUM(P13:P22)</f>
        <v>12228000</v>
      </c>
      <c r="Q23" s="44">
        <f>SUM(Q13:Q22)</f>
        <v>5239980</v>
      </c>
      <c r="R23" s="44">
        <f>SUM(R13:R22)</f>
        <v>4598220</v>
      </c>
      <c r="S23" s="44"/>
      <c r="T23" s="110"/>
      <c r="U23" s="111"/>
      <c r="V23" s="31"/>
      <c r="X23" s="31"/>
      <c r="Z23" s="3"/>
      <c r="AA23" s="3"/>
      <c r="AB23" s="3"/>
      <c r="AC23" s="3"/>
    </row>
    <row r="24" spans="1:29" ht="111" customHeight="1">
      <c r="A24" s="118" t="s">
        <v>89</v>
      </c>
      <c r="B24" s="118"/>
      <c r="C24" s="118"/>
      <c r="D24" s="118"/>
      <c r="E24" s="118"/>
      <c r="F24" s="118"/>
      <c r="G24" s="118"/>
      <c r="H24" s="118"/>
      <c r="I24" s="119" t="s">
        <v>90</v>
      </c>
      <c r="J24" s="119"/>
      <c r="K24" s="119"/>
      <c r="L24" s="119"/>
      <c r="M24" s="119" t="s">
        <v>91</v>
      </c>
      <c r="N24" s="119"/>
      <c r="O24" s="119"/>
      <c r="P24" s="119"/>
      <c r="Q24" s="119"/>
      <c r="R24" s="119"/>
      <c r="S24" s="119"/>
      <c r="T24" s="119"/>
      <c r="U24" s="43"/>
      <c r="V24" s="31"/>
      <c r="X24" s="31"/>
      <c r="Z24" s="3"/>
      <c r="AA24" s="3"/>
      <c r="AB24" s="3"/>
      <c r="AC24" s="3"/>
    </row>
    <row r="25" spans="1:29" ht="73.5" customHeight="1">
      <c r="A25" s="120" t="s">
        <v>94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58"/>
      <c r="X25" s="31"/>
      <c r="Z25" s="3"/>
      <c r="AA25" s="3"/>
      <c r="AB25" s="3"/>
      <c r="AC25" s="3"/>
    </row>
  </sheetData>
  <sheetProtection/>
  <mergeCells count="27">
    <mergeCell ref="O8:R8"/>
    <mergeCell ref="J8:J9"/>
    <mergeCell ref="J7:K7"/>
    <mergeCell ref="N8:N9"/>
    <mergeCell ref="A6:U6"/>
    <mergeCell ref="L7:L9"/>
    <mergeCell ref="M7:M10"/>
    <mergeCell ref="N7:R7"/>
    <mergeCell ref="S7:S9"/>
    <mergeCell ref="A7:A10"/>
    <mergeCell ref="I7:I9"/>
    <mergeCell ref="U7:U10"/>
    <mergeCell ref="E8:E10"/>
    <mergeCell ref="T7:T9"/>
    <mergeCell ref="D7:E7"/>
    <mergeCell ref="A23:C23"/>
    <mergeCell ref="A12:U12"/>
    <mergeCell ref="F7:F10"/>
    <mergeCell ref="G7:G10"/>
    <mergeCell ref="D8:D10"/>
    <mergeCell ref="K8:K9"/>
    <mergeCell ref="H7:H10"/>
    <mergeCell ref="C7:C10"/>
    <mergeCell ref="A24:H24"/>
    <mergeCell ref="I24:L24"/>
    <mergeCell ref="M24:T24"/>
    <mergeCell ref="A25:U25"/>
  </mergeCells>
  <printOptions horizontalCentered="1"/>
  <pageMargins left="0.1968503937007874" right="0" top="0.31496062992125984" bottom="0.3937007874015748" header="0.1968503937007874" footer="0.31496062992125984"/>
  <pageSetup firstPageNumber="1" useFirstPageNumber="1" fitToHeight="0" fitToWidth="0" horizontalDpi="300" verticalDpi="300" orientation="landscape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view="pageBreakPreview" zoomScaleNormal="55" zoomScaleSheetLayoutView="100" zoomScalePageLayoutView="0" workbookViewId="0" topLeftCell="A7">
      <selection activeCell="A14" sqref="A14:N14"/>
    </sheetView>
  </sheetViews>
  <sheetFormatPr defaultColWidth="9.140625" defaultRowHeight="12.75"/>
  <cols>
    <col min="1" max="1" width="9.140625" style="9" customWidth="1"/>
    <col min="2" max="2" width="37.00390625" style="9" customWidth="1"/>
    <col min="3" max="3" width="20.00390625" style="9" customWidth="1"/>
    <col min="4" max="4" width="20.00390625" style="5" customWidth="1"/>
    <col min="5" max="6" width="9.8515625" style="5" customWidth="1"/>
    <col min="7" max="7" width="10.57421875" style="5" customWidth="1"/>
    <col min="8" max="8" width="9.421875" style="5" customWidth="1"/>
    <col min="9" max="9" width="10.57421875" style="5" customWidth="1"/>
    <col min="10" max="10" width="9.57421875" style="5" customWidth="1"/>
    <col min="11" max="11" width="11.28125" style="9" customWidth="1"/>
    <col min="12" max="12" width="10.421875" style="9" customWidth="1"/>
    <col min="13" max="13" width="18.421875" style="9" customWidth="1"/>
    <col min="14" max="14" width="19.140625" style="9" customWidth="1"/>
    <col min="15" max="16384" width="9.140625" style="9" customWidth="1"/>
  </cols>
  <sheetData>
    <row r="1" spans="11:14" ht="15.75" customHeight="1">
      <c r="K1" s="6"/>
      <c r="L1" s="6"/>
      <c r="M1" s="6"/>
      <c r="N1" s="56" t="s">
        <v>84</v>
      </c>
    </row>
    <row r="2" spans="11:14" ht="13.5" customHeight="1">
      <c r="K2" s="6"/>
      <c r="L2" s="6"/>
      <c r="M2" s="26"/>
      <c r="N2" s="56" t="s">
        <v>83</v>
      </c>
    </row>
    <row r="3" spans="11:14" ht="12" customHeight="1">
      <c r="K3" s="6"/>
      <c r="L3" s="6"/>
      <c r="M3" s="25"/>
      <c r="N3" s="24"/>
    </row>
    <row r="4" spans="11:14" ht="15" customHeight="1">
      <c r="K4" s="6"/>
      <c r="L4" s="6"/>
      <c r="M4" s="25"/>
      <c r="N4" s="24"/>
    </row>
    <row r="5" spans="1:34" ht="51" customHeight="1">
      <c r="A5" s="145" t="s">
        <v>50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5" ht="49.5" customHeight="1">
      <c r="A6" s="149" t="s">
        <v>21</v>
      </c>
      <c r="B6" s="146" t="s">
        <v>56</v>
      </c>
      <c r="C6" s="152" t="s">
        <v>5</v>
      </c>
      <c r="D6" s="152" t="s">
        <v>20</v>
      </c>
      <c r="E6" s="154" t="s">
        <v>44</v>
      </c>
      <c r="F6" s="155"/>
      <c r="G6" s="155"/>
      <c r="H6" s="155"/>
      <c r="I6" s="156"/>
      <c r="J6" s="154" t="s">
        <v>45</v>
      </c>
      <c r="K6" s="155"/>
      <c r="L6" s="155"/>
      <c r="M6" s="155"/>
      <c r="N6" s="156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14" ht="99" customHeight="1">
      <c r="A7" s="150"/>
      <c r="B7" s="147"/>
      <c r="C7" s="153"/>
      <c r="D7" s="153"/>
      <c r="E7" s="72" t="s">
        <v>37</v>
      </c>
      <c r="F7" s="72" t="s">
        <v>38</v>
      </c>
      <c r="G7" s="72" t="s">
        <v>39</v>
      </c>
      <c r="H7" s="72" t="s">
        <v>40</v>
      </c>
      <c r="I7" s="72" t="s">
        <v>3</v>
      </c>
      <c r="J7" s="72" t="s">
        <v>37</v>
      </c>
      <c r="K7" s="72" t="s">
        <v>38</v>
      </c>
      <c r="L7" s="72" t="s">
        <v>39</v>
      </c>
      <c r="M7" s="72" t="s">
        <v>40</v>
      </c>
      <c r="N7" s="72" t="s">
        <v>3</v>
      </c>
    </row>
    <row r="8" spans="1:14" ht="15.75" customHeight="1">
      <c r="A8" s="151"/>
      <c r="B8" s="148"/>
      <c r="C8" s="71" t="s">
        <v>10</v>
      </c>
      <c r="D8" s="73" t="s">
        <v>12</v>
      </c>
      <c r="E8" s="73" t="s">
        <v>11</v>
      </c>
      <c r="F8" s="73" t="s">
        <v>11</v>
      </c>
      <c r="G8" s="73" t="s">
        <v>11</v>
      </c>
      <c r="H8" s="73" t="s">
        <v>11</v>
      </c>
      <c r="I8" s="73" t="s">
        <v>11</v>
      </c>
      <c r="J8" s="73" t="s">
        <v>47</v>
      </c>
      <c r="K8" s="73" t="s">
        <v>47</v>
      </c>
      <c r="L8" s="73" t="s">
        <v>47</v>
      </c>
      <c r="M8" s="73" t="s">
        <v>47</v>
      </c>
      <c r="N8" s="73" t="s">
        <v>47</v>
      </c>
    </row>
    <row r="9" spans="1:14" ht="24.75" customHeight="1">
      <c r="A9" s="59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59">
        <v>11</v>
      </c>
      <c r="L9" s="59">
        <v>12</v>
      </c>
      <c r="M9" s="59">
        <v>13</v>
      </c>
      <c r="N9" s="59">
        <v>14</v>
      </c>
    </row>
    <row r="10" spans="1:14" s="14" customFormat="1" ht="36" customHeight="1">
      <c r="A10" s="59">
        <v>1</v>
      </c>
      <c r="B10" s="60" t="s">
        <v>67</v>
      </c>
      <c r="C10" s="61">
        <v>8487.4</v>
      </c>
      <c r="D10" s="62">
        <v>386</v>
      </c>
      <c r="E10" s="63"/>
      <c r="F10" s="63"/>
      <c r="G10" s="63"/>
      <c r="H10" s="63">
        <v>2</v>
      </c>
      <c r="I10" s="63">
        <v>2</v>
      </c>
      <c r="J10" s="63"/>
      <c r="K10" s="64"/>
      <c r="L10" s="64"/>
      <c r="M10" s="64">
        <v>13802200</v>
      </c>
      <c r="N10" s="74">
        <v>13802200</v>
      </c>
    </row>
    <row r="11" spans="1:14" s="14" customFormat="1" ht="31.5" customHeight="1">
      <c r="A11" s="59">
        <v>2</v>
      </c>
      <c r="B11" s="60" t="s">
        <v>60</v>
      </c>
      <c r="C11" s="65">
        <v>60223.4</v>
      </c>
      <c r="D11" s="66">
        <v>2726</v>
      </c>
      <c r="E11" s="63"/>
      <c r="F11" s="63"/>
      <c r="G11" s="63"/>
      <c r="H11" s="63">
        <v>8</v>
      </c>
      <c r="I11" s="63">
        <v>8</v>
      </c>
      <c r="J11" s="63"/>
      <c r="K11" s="64"/>
      <c r="L11" s="64"/>
      <c r="M11" s="64">
        <v>32180000</v>
      </c>
      <c r="N11" s="74">
        <v>32180000</v>
      </c>
    </row>
    <row r="12" spans="1:14" s="14" customFormat="1" ht="55.5" customHeight="1">
      <c r="A12" s="67"/>
      <c r="B12" s="68" t="s">
        <v>62</v>
      </c>
      <c r="C12" s="69">
        <f>SUM(C10:C11)</f>
        <v>68710.8</v>
      </c>
      <c r="D12" s="70">
        <f>SUM(D10:D11)</f>
        <v>3112</v>
      </c>
      <c r="E12" s="70"/>
      <c r="F12" s="70"/>
      <c r="G12" s="70"/>
      <c r="H12" s="70">
        <f>SUM(H10:H11)</f>
        <v>10</v>
      </c>
      <c r="I12" s="70">
        <f>SUM(I10:I11)</f>
        <v>10</v>
      </c>
      <c r="J12" s="70"/>
      <c r="K12" s="65"/>
      <c r="L12" s="65"/>
      <c r="M12" s="65">
        <f>SUM(M10:M11)</f>
        <v>45982200</v>
      </c>
      <c r="N12" s="65">
        <f>SUM(N10:N11)</f>
        <v>45982200</v>
      </c>
    </row>
    <row r="13" spans="4:10" ht="18.75">
      <c r="D13" s="2"/>
      <c r="E13" s="2"/>
      <c r="F13" s="2"/>
      <c r="G13" s="2"/>
      <c r="H13" s="2"/>
      <c r="I13" s="2"/>
      <c r="J13" s="2"/>
    </row>
    <row r="14" spans="1:14" ht="50.25" customHeight="1">
      <c r="A14" s="144" t="s">
        <v>92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</row>
    <row r="15" spans="4:10" ht="18.75">
      <c r="D15" s="2"/>
      <c r="E15" s="2"/>
      <c r="F15" s="2"/>
      <c r="G15" s="2"/>
      <c r="H15" s="2"/>
      <c r="I15" s="2"/>
      <c r="J15" s="2"/>
    </row>
    <row r="16" spans="4:10" ht="18.75">
      <c r="D16" s="2"/>
      <c r="E16" s="2"/>
      <c r="F16" s="2"/>
      <c r="G16" s="2"/>
      <c r="H16" s="2"/>
      <c r="I16" s="2"/>
      <c r="J16" s="2"/>
    </row>
    <row r="17" spans="4:10" ht="18.75">
      <c r="D17" s="2"/>
      <c r="E17" s="2"/>
      <c r="F17" s="2"/>
      <c r="G17" s="2"/>
      <c r="H17" s="2"/>
      <c r="I17" s="2"/>
      <c r="J17" s="2"/>
    </row>
    <row r="18" spans="4:10" ht="18.75">
      <c r="D18" s="2"/>
      <c r="E18" s="2"/>
      <c r="F18" s="2"/>
      <c r="G18" s="2"/>
      <c r="H18" s="2"/>
      <c r="I18" s="2"/>
      <c r="J18" s="2"/>
    </row>
  </sheetData>
  <sheetProtection/>
  <mergeCells count="8">
    <mergeCell ref="A14:N14"/>
    <mergeCell ref="A5:N5"/>
    <mergeCell ref="B6:B8"/>
    <mergeCell ref="A6:A8"/>
    <mergeCell ref="C6:C7"/>
    <mergeCell ref="D6:D7"/>
    <mergeCell ref="E6:I6"/>
    <mergeCell ref="J6:N6"/>
  </mergeCells>
  <printOptions horizontalCentered="1"/>
  <pageMargins left="0.2755905511811024" right="0.2755905511811024" top="0.5118110236220472" bottom="0.2362204724409449" header="0.1968503937007874" footer="0.1574803149606299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view="pageBreakPreview" zoomScale="89" zoomScaleNormal="85" zoomScaleSheetLayoutView="89" zoomScalePageLayoutView="0" workbookViewId="0" topLeftCell="A13">
      <selection activeCell="A25" sqref="A25:IV33"/>
    </sheetView>
  </sheetViews>
  <sheetFormatPr defaultColWidth="11.57421875" defaultRowHeight="12.75"/>
  <cols>
    <col min="1" max="1" width="5.421875" style="4" customWidth="1"/>
    <col min="2" max="2" width="39.8515625" style="8" customWidth="1"/>
    <col min="3" max="3" width="12.8515625" style="8" customWidth="1"/>
    <col min="4" max="4" width="16.8515625" style="6" customWidth="1"/>
    <col min="5" max="5" width="9.7109375" style="6" customWidth="1"/>
    <col min="6" max="6" width="16.28125" style="6" customWidth="1"/>
    <col min="7" max="7" width="12.140625" style="6" customWidth="1"/>
    <col min="8" max="8" width="13.421875" style="6" customWidth="1"/>
    <col min="9" max="9" width="8.140625" style="6" customWidth="1"/>
    <col min="10" max="10" width="11.28125" style="6" customWidth="1"/>
    <col min="11" max="11" width="9.57421875" style="6" customWidth="1"/>
    <col min="12" max="12" width="12.28125" style="6" customWidth="1"/>
    <col min="13" max="13" width="13.00390625" style="7" customWidth="1"/>
    <col min="14" max="25" width="11.57421875" style="6" customWidth="1"/>
    <col min="26" max="16384" width="11.57421875" style="4" customWidth="1"/>
  </cols>
  <sheetData>
    <row r="1" ht="15.75">
      <c r="M1" s="56" t="s">
        <v>87</v>
      </c>
    </row>
    <row r="2" spans="12:13" ht="15.75">
      <c r="L2" s="11"/>
      <c r="M2" s="56" t="s">
        <v>86</v>
      </c>
    </row>
    <row r="3" spans="12:13" ht="12.75">
      <c r="L3" s="25"/>
      <c r="M3" s="24"/>
    </row>
    <row r="4" spans="12:13" ht="12.75">
      <c r="L4" s="25"/>
      <c r="M4" s="24"/>
    </row>
    <row r="6" spans="1:27" ht="39.75" customHeight="1">
      <c r="A6" s="159" t="s">
        <v>64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Z6" s="6"/>
      <c r="AA6" s="6"/>
    </row>
    <row r="8" spans="1:26" s="6" customFormat="1" ht="24.75" customHeight="1">
      <c r="A8" s="140" t="s">
        <v>0</v>
      </c>
      <c r="B8" s="140" t="s">
        <v>46</v>
      </c>
      <c r="C8" s="121" t="s">
        <v>14</v>
      </c>
      <c r="D8" s="121" t="s">
        <v>29</v>
      </c>
      <c r="E8" s="161" t="s">
        <v>6</v>
      </c>
      <c r="F8" s="161"/>
      <c r="G8" s="161" t="s">
        <v>7</v>
      </c>
      <c r="H8" s="161"/>
      <c r="I8" s="161" t="s">
        <v>8</v>
      </c>
      <c r="J8" s="161"/>
      <c r="K8" s="161" t="s">
        <v>9</v>
      </c>
      <c r="L8" s="161"/>
      <c r="M8" s="121" t="s">
        <v>13</v>
      </c>
      <c r="Y8" s="4"/>
      <c r="Z8" s="4"/>
    </row>
    <row r="9" spans="1:26" s="6" customFormat="1" ht="143.25" customHeight="1">
      <c r="A9" s="140"/>
      <c r="B9" s="14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Y9" s="4"/>
      <c r="Z9" s="4"/>
    </row>
    <row r="10" spans="1:26" s="6" customFormat="1" ht="12.75">
      <c r="A10" s="140"/>
      <c r="B10" s="140"/>
      <c r="C10" s="15" t="s">
        <v>47</v>
      </c>
      <c r="D10" s="15" t="s">
        <v>47</v>
      </c>
      <c r="E10" s="15" t="s">
        <v>10</v>
      </c>
      <c r="F10" s="15" t="s">
        <v>47</v>
      </c>
      <c r="G10" s="15" t="s">
        <v>11</v>
      </c>
      <c r="H10" s="15" t="s">
        <v>47</v>
      </c>
      <c r="I10" s="15" t="s">
        <v>10</v>
      </c>
      <c r="J10" s="15" t="s">
        <v>47</v>
      </c>
      <c r="K10" s="15" t="s">
        <v>10</v>
      </c>
      <c r="L10" s="15" t="s">
        <v>47</v>
      </c>
      <c r="M10" s="15" t="s">
        <v>47</v>
      </c>
      <c r="Y10" s="4"/>
      <c r="Z10" s="4"/>
    </row>
    <row r="11" spans="1:26" s="6" customFormat="1" ht="12.75">
      <c r="A11" s="75">
        <v>1</v>
      </c>
      <c r="B11" s="75">
        <v>2</v>
      </c>
      <c r="C11" s="75">
        <v>3</v>
      </c>
      <c r="D11" s="75">
        <v>4</v>
      </c>
      <c r="E11" s="75">
        <v>5</v>
      </c>
      <c r="F11" s="75">
        <v>6</v>
      </c>
      <c r="G11" s="75">
        <v>7</v>
      </c>
      <c r="H11" s="75">
        <v>8</v>
      </c>
      <c r="I11" s="75">
        <v>9</v>
      </c>
      <c r="J11" s="75">
        <v>10</v>
      </c>
      <c r="K11" s="75">
        <v>11</v>
      </c>
      <c r="L11" s="75">
        <v>12</v>
      </c>
      <c r="M11" s="75">
        <v>13</v>
      </c>
      <c r="Y11" s="4"/>
      <c r="Z11" s="4"/>
    </row>
    <row r="12" spans="1:13" s="6" customFormat="1" ht="12.75">
      <c r="A12" s="157" t="s">
        <v>57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</row>
    <row r="13" spans="1:13" s="6" customFormat="1" ht="18" customHeight="1">
      <c r="A13" s="19">
        <v>1</v>
      </c>
      <c r="B13" s="40" t="s">
        <v>95</v>
      </c>
      <c r="C13" s="28">
        <v>5401400</v>
      </c>
      <c r="D13" s="28">
        <f>C13-L13</f>
        <v>2258000</v>
      </c>
      <c r="E13" s="29"/>
      <c r="F13" s="28"/>
      <c r="G13" s="21"/>
      <c r="H13" s="27"/>
      <c r="I13" s="21"/>
      <c r="J13" s="21"/>
      <c r="K13" s="46">
        <v>4690.3</v>
      </c>
      <c r="L13" s="47">
        <v>3143400</v>
      </c>
      <c r="M13" s="21"/>
    </row>
    <row r="14" spans="1:13" ht="18" customHeight="1">
      <c r="A14" s="19">
        <f aca="true" t="shared" si="0" ref="A14:A22">A13+1</f>
        <v>2</v>
      </c>
      <c r="B14" s="20" t="s">
        <v>65</v>
      </c>
      <c r="C14" s="28">
        <v>4949200</v>
      </c>
      <c r="D14" s="28">
        <v>3650000</v>
      </c>
      <c r="E14" s="28"/>
      <c r="F14" s="28"/>
      <c r="G14" s="1"/>
      <c r="H14" s="28"/>
      <c r="I14" s="1"/>
      <c r="J14" s="1"/>
      <c r="K14" s="48">
        <v>362.4</v>
      </c>
      <c r="L14" s="48">
        <v>1299200</v>
      </c>
      <c r="M14" s="1"/>
    </row>
    <row r="15" spans="1:13" ht="18" customHeight="1">
      <c r="A15" s="19">
        <f t="shared" si="0"/>
        <v>3</v>
      </c>
      <c r="B15" s="40" t="s">
        <v>71</v>
      </c>
      <c r="C15" s="28">
        <v>2410000</v>
      </c>
      <c r="D15" s="28">
        <f>C15-J15</f>
        <v>2410000</v>
      </c>
      <c r="E15" s="30"/>
      <c r="F15" s="28"/>
      <c r="G15" s="22"/>
      <c r="H15" s="37"/>
      <c r="I15" s="45"/>
      <c r="J15" s="28"/>
      <c r="K15" s="49"/>
      <c r="L15" s="49"/>
      <c r="M15" s="21"/>
    </row>
    <row r="16" spans="1:13" ht="17.25" customHeight="1">
      <c r="A16" s="19">
        <f t="shared" si="0"/>
        <v>4</v>
      </c>
      <c r="B16" s="40" t="s">
        <v>69</v>
      </c>
      <c r="C16" s="28">
        <v>2297800</v>
      </c>
      <c r="D16" s="29"/>
      <c r="E16" s="41">
        <v>890</v>
      </c>
      <c r="F16" s="28">
        <v>1168700</v>
      </c>
      <c r="G16" s="21"/>
      <c r="H16" s="27"/>
      <c r="I16" s="19"/>
      <c r="J16" s="19"/>
      <c r="K16" s="46">
        <v>1650</v>
      </c>
      <c r="L16" s="47">
        <v>1129100</v>
      </c>
      <c r="M16" s="1"/>
    </row>
    <row r="17" spans="1:13" ht="17.25" customHeight="1">
      <c r="A17" s="19">
        <f t="shared" si="0"/>
        <v>5</v>
      </c>
      <c r="B17" s="40" t="s">
        <v>70</v>
      </c>
      <c r="C17" s="28">
        <v>4952000</v>
      </c>
      <c r="D17" s="28">
        <f>C17-F17</f>
        <v>3704500</v>
      </c>
      <c r="E17" s="41">
        <v>950</v>
      </c>
      <c r="F17" s="28">
        <v>1247500</v>
      </c>
      <c r="G17" s="21"/>
      <c r="H17" s="27"/>
      <c r="I17" s="21"/>
      <c r="J17" s="21"/>
      <c r="K17" s="44"/>
      <c r="L17" s="47"/>
      <c r="M17" s="1"/>
    </row>
    <row r="18" spans="1:13" ht="22.5" customHeight="1">
      <c r="A18" s="19">
        <f t="shared" si="0"/>
        <v>6</v>
      </c>
      <c r="B18" s="40" t="s">
        <v>99</v>
      </c>
      <c r="C18" s="28">
        <v>5504200</v>
      </c>
      <c r="D18" s="28">
        <f>C18-L18</f>
        <v>2509200</v>
      </c>
      <c r="E18" s="29"/>
      <c r="F18" s="28"/>
      <c r="G18" s="21"/>
      <c r="H18" s="27"/>
      <c r="I18" s="21"/>
      <c r="J18" s="21"/>
      <c r="K18" s="46">
        <v>3646.5</v>
      </c>
      <c r="L18" s="47">
        <v>2995000</v>
      </c>
      <c r="M18" s="23"/>
    </row>
    <row r="19" spans="1:13" ht="17.25" customHeight="1">
      <c r="A19" s="19">
        <f t="shared" si="0"/>
        <v>7</v>
      </c>
      <c r="B19" s="40" t="s">
        <v>74</v>
      </c>
      <c r="C19" s="28">
        <v>5401400</v>
      </c>
      <c r="D19" s="28">
        <f>C19-L19</f>
        <v>2258000</v>
      </c>
      <c r="E19" s="29"/>
      <c r="F19" s="28"/>
      <c r="G19" s="21"/>
      <c r="H19" s="27"/>
      <c r="I19" s="21"/>
      <c r="J19" s="21"/>
      <c r="K19" s="46">
        <v>4690.3</v>
      </c>
      <c r="L19" s="47">
        <v>3143400</v>
      </c>
      <c r="M19" s="21"/>
    </row>
    <row r="20" spans="1:13" ht="17.25" customHeight="1">
      <c r="A20" s="19">
        <f t="shared" si="0"/>
        <v>8</v>
      </c>
      <c r="B20" s="40" t="s">
        <v>72</v>
      </c>
      <c r="C20" s="28">
        <v>5451200</v>
      </c>
      <c r="D20" s="28">
        <f>C20-L20</f>
        <v>2622900</v>
      </c>
      <c r="E20" s="29"/>
      <c r="F20" s="28"/>
      <c r="G20" s="21"/>
      <c r="H20" s="27"/>
      <c r="I20" s="19"/>
      <c r="J20" s="19"/>
      <c r="K20" s="46">
        <v>4216</v>
      </c>
      <c r="L20" s="47">
        <v>2828300</v>
      </c>
      <c r="M20" s="21"/>
    </row>
    <row r="21" spans="1:13" ht="17.25" customHeight="1">
      <c r="A21" s="19">
        <f t="shared" si="0"/>
        <v>9</v>
      </c>
      <c r="B21" s="20" t="s">
        <v>100</v>
      </c>
      <c r="C21" s="29">
        <v>8853000</v>
      </c>
      <c r="D21" s="29"/>
      <c r="E21" s="27"/>
      <c r="F21" s="38"/>
      <c r="G21" s="21"/>
      <c r="H21" s="38"/>
      <c r="I21" s="21"/>
      <c r="J21" s="21"/>
      <c r="K21" s="47">
        <v>2418</v>
      </c>
      <c r="L21" s="47">
        <v>8853000</v>
      </c>
      <c r="M21" s="29"/>
    </row>
    <row r="22" spans="1:13" ht="17.25" customHeight="1">
      <c r="A22" s="19">
        <f t="shared" si="0"/>
        <v>10</v>
      </c>
      <c r="B22" s="40" t="s">
        <v>97</v>
      </c>
      <c r="C22" s="28">
        <v>762000</v>
      </c>
      <c r="D22" s="28"/>
      <c r="E22" s="29"/>
      <c r="F22" s="28"/>
      <c r="G22" s="21"/>
      <c r="H22" s="27"/>
      <c r="I22" s="19"/>
      <c r="J22" s="19"/>
      <c r="K22" s="47">
        <v>549</v>
      </c>
      <c r="L22" s="47">
        <v>762000</v>
      </c>
      <c r="M22" s="21"/>
    </row>
    <row r="23" spans="1:14" ht="21" customHeight="1">
      <c r="A23" s="140" t="s">
        <v>79</v>
      </c>
      <c r="B23" s="140"/>
      <c r="C23" s="39">
        <f>SUM(C13:C22)</f>
        <v>45982200</v>
      </c>
      <c r="D23" s="39">
        <f aca="true" t="shared" si="1" ref="D23:M23">SUM(D13:D22)</f>
        <v>19412600</v>
      </c>
      <c r="E23" s="39">
        <f t="shared" si="1"/>
        <v>1840</v>
      </c>
      <c r="F23" s="39">
        <f t="shared" si="1"/>
        <v>2416200</v>
      </c>
      <c r="G23" s="39">
        <f t="shared" si="1"/>
        <v>0</v>
      </c>
      <c r="H23" s="39">
        <f t="shared" si="1"/>
        <v>0</v>
      </c>
      <c r="I23" s="39">
        <f t="shared" si="1"/>
        <v>0</v>
      </c>
      <c r="J23" s="39">
        <f t="shared" si="1"/>
        <v>0</v>
      </c>
      <c r="K23" s="39">
        <f t="shared" si="1"/>
        <v>22222.5</v>
      </c>
      <c r="L23" s="39">
        <f t="shared" si="1"/>
        <v>24153400</v>
      </c>
      <c r="M23" s="39">
        <f t="shared" si="1"/>
        <v>0</v>
      </c>
      <c r="N23" s="42"/>
    </row>
    <row r="24" spans="1:14" ht="75.75" customHeight="1">
      <c r="A24" s="158" t="s">
        <v>92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42"/>
    </row>
    <row r="27" ht="12.75">
      <c r="F27" s="42"/>
    </row>
  </sheetData>
  <sheetProtection/>
  <mergeCells count="13">
    <mergeCell ref="A6:M6"/>
    <mergeCell ref="K8:L9"/>
    <mergeCell ref="M8:M9"/>
    <mergeCell ref="E8:F9"/>
    <mergeCell ref="G8:H9"/>
    <mergeCell ref="I8:J9"/>
    <mergeCell ref="D8:D9"/>
    <mergeCell ref="C8:C9"/>
    <mergeCell ref="B8:B10"/>
    <mergeCell ref="A8:A10"/>
    <mergeCell ref="A23:B23"/>
    <mergeCell ref="A12:M12"/>
    <mergeCell ref="A24:M24"/>
  </mergeCells>
  <printOptions horizontalCentered="1"/>
  <pageMargins left="0.1968503937007874" right="0.1968503937007874" top="0.1968503937007874" bottom="0.1968503937007874" header="0.4330708661417323" footer="0.31496062992125984"/>
  <pageSetup firstPageNumber="1" useFirstPageNumber="1" fitToHeight="0" fitToWidth="0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85" zoomScaleSheetLayoutView="85" zoomScalePageLayoutView="0" workbookViewId="0" topLeftCell="A6">
      <selection activeCell="A22" sqref="A22:IV29"/>
    </sheetView>
  </sheetViews>
  <sheetFormatPr defaultColWidth="9.140625" defaultRowHeight="12.75"/>
  <cols>
    <col min="1" max="1" width="5.421875" style="11" customWidth="1"/>
    <col min="2" max="2" width="38.421875" style="11" customWidth="1"/>
    <col min="3" max="3" width="26.00390625" style="11" customWidth="1"/>
    <col min="4" max="4" width="18.140625" style="11" customWidth="1"/>
    <col min="5" max="5" width="16.00390625" style="11" customWidth="1"/>
    <col min="6" max="7" width="16.421875" style="11" customWidth="1"/>
    <col min="8" max="8" width="17.7109375" style="11" customWidth="1"/>
    <col min="9" max="9" width="18.140625" style="11" customWidth="1"/>
    <col min="10" max="10" width="15.8515625" style="11" customWidth="1"/>
    <col min="11" max="11" width="13.8515625" style="11" customWidth="1"/>
    <col min="12" max="16384" width="9.140625" style="11" customWidth="1"/>
  </cols>
  <sheetData>
    <row r="1" spans="8:11" ht="17.25" customHeight="1">
      <c r="H1" s="6"/>
      <c r="I1" s="6"/>
      <c r="J1" s="6"/>
      <c r="K1" s="56" t="s">
        <v>88</v>
      </c>
    </row>
    <row r="2" spans="8:11" ht="15.75" customHeight="1">
      <c r="H2" s="6"/>
      <c r="I2" s="6"/>
      <c r="K2" s="56" t="s">
        <v>86</v>
      </c>
    </row>
    <row r="3" spans="8:11" ht="15.75" customHeight="1">
      <c r="H3" s="6"/>
      <c r="I3" s="6"/>
      <c r="J3" s="25"/>
      <c r="K3" s="24"/>
    </row>
    <row r="4" spans="8:11" ht="21" customHeight="1">
      <c r="H4" s="6"/>
      <c r="I4" s="6"/>
      <c r="J4" s="25"/>
      <c r="K4" s="24"/>
    </row>
    <row r="5" spans="1:11" ht="33" customHeight="1">
      <c r="A5" s="171" t="s">
        <v>51</v>
      </c>
      <c r="B5" s="171"/>
      <c r="C5" s="171"/>
      <c r="D5" s="171"/>
      <c r="E5" s="172"/>
      <c r="F5" s="172"/>
      <c r="G5" s="172"/>
      <c r="H5" s="172"/>
      <c r="I5" s="172"/>
      <c r="J5" s="172"/>
      <c r="K5" s="172"/>
    </row>
    <row r="6" spans="1:11" ht="27.75" customHeight="1">
      <c r="A6" s="166" t="s">
        <v>21</v>
      </c>
      <c r="B6" s="166" t="s">
        <v>46</v>
      </c>
      <c r="C6" s="163" t="s">
        <v>55</v>
      </c>
      <c r="D6" s="164"/>
      <c r="E6" s="163" t="s">
        <v>53</v>
      </c>
      <c r="F6" s="164"/>
      <c r="G6" s="165"/>
      <c r="H6" s="163" t="s">
        <v>26</v>
      </c>
      <c r="I6" s="165"/>
      <c r="J6" s="163" t="s">
        <v>34</v>
      </c>
      <c r="K6" s="165"/>
    </row>
    <row r="7" spans="1:11" ht="128.25" customHeight="1">
      <c r="A7" s="173"/>
      <c r="B7" s="173"/>
      <c r="C7" s="166" t="s">
        <v>22</v>
      </c>
      <c r="D7" s="166" t="s">
        <v>23</v>
      </c>
      <c r="E7" s="18" t="s">
        <v>35</v>
      </c>
      <c r="F7" s="18" t="s">
        <v>49</v>
      </c>
      <c r="G7" s="18" t="s">
        <v>49</v>
      </c>
      <c r="H7" s="166" t="s">
        <v>27</v>
      </c>
      <c r="I7" s="166" t="s">
        <v>28</v>
      </c>
      <c r="J7" s="166" t="s">
        <v>24</v>
      </c>
      <c r="K7" s="166" t="s">
        <v>25</v>
      </c>
    </row>
    <row r="8" spans="1:11" ht="16.5" customHeight="1">
      <c r="A8" s="173"/>
      <c r="B8" s="167"/>
      <c r="C8" s="167"/>
      <c r="D8" s="167"/>
      <c r="E8" s="16" t="s">
        <v>10</v>
      </c>
      <c r="F8" s="16" t="s">
        <v>10</v>
      </c>
      <c r="G8" s="16" t="s">
        <v>54</v>
      </c>
      <c r="H8" s="167"/>
      <c r="I8" s="167"/>
      <c r="J8" s="167"/>
      <c r="K8" s="167"/>
    </row>
    <row r="9" spans="1:11" ht="15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</row>
    <row r="10" spans="1:11" s="6" customFormat="1" ht="15.75">
      <c r="A10" s="168" t="s">
        <v>57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70"/>
    </row>
    <row r="11" spans="1:11" ht="34.5" customHeight="1">
      <c r="A11" s="79">
        <v>1</v>
      </c>
      <c r="B11" s="80" t="s">
        <v>108</v>
      </c>
      <c r="C11" s="81" t="s">
        <v>61</v>
      </c>
      <c r="D11" s="82" t="s">
        <v>60</v>
      </c>
      <c r="E11" s="90">
        <v>6773</v>
      </c>
      <c r="F11" s="50">
        <v>4768.2</v>
      </c>
      <c r="G11" s="50">
        <v>70.4</v>
      </c>
      <c r="H11" s="91" t="s">
        <v>73</v>
      </c>
      <c r="I11" s="92">
        <v>40954</v>
      </c>
      <c r="J11" s="83"/>
      <c r="K11" s="83"/>
    </row>
    <row r="12" spans="1:11" ht="24.75" customHeight="1">
      <c r="A12" s="79">
        <f aca="true" t="shared" si="0" ref="A12:A20">A11+1</f>
        <v>2</v>
      </c>
      <c r="B12" s="84" t="s">
        <v>107</v>
      </c>
      <c r="C12" s="81" t="s">
        <v>61</v>
      </c>
      <c r="D12" s="82" t="s">
        <v>68</v>
      </c>
      <c r="E12" s="93">
        <v>3595.65</v>
      </c>
      <c r="F12" s="93">
        <v>2519.5</v>
      </c>
      <c r="G12" s="90">
        <v>70.07</v>
      </c>
      <c r="H12" s="94">
        <v>4</v>
      </c>
      <c r="I12" s="95">
        <v>40947</v>
      </c>
      <c r="J12" s="83"/>
      <c r="K12" s="83"/>
    </row>
    <row r="13" spans="1:11" ht="31.5">
      <c r="A13" s="79">
        <f t="shared" si="0"/>
        <v>3</v>
      </c>
      <c r="B13" s="85" t="s">
        <v>106</v>
      </c>
      <c r="C13" s="81" t="s">
        <v>61</v>
      </c>
      <c r="D13" s="82" t="s">
        <v>60</v>
      </c>
      <c r="E13" s="90">
        <f>+'Приложение 1'!J15</f>
        <v>2038.5</v>
      </c>
      <c r="F13" s="93">
        <v>1375.99</v>
      </c>
      <c r="G13" s="90">
        <v>67.5</v>
      </c>
      <c r="H13" s="94">
        <v>2</v>
      </c>
      <c r="I13" s="92">
        <v>40954</v>
      </c>
      <c r="J13" s="83"/>
      <c r="K13" s="83"/>
    </row>
    <row r="14" spans="1:11" ht="31.5">
      <c r="A14" s="79">
        <f t="shared" si="0"/>
        <v>4</v>
      </c>
      <c r="B14" s="85" t="s">
        <v>105</v>
      </c>
      <c r="C14" s="81" t="s">
        <v>61</v>
      </c>
      <c r="D14" s="82" t="s">
        <v>60</v>
      </c>
      <c r="E14" s="90">
        <f>+'Приложение 1'!J16</f>
        <v>11658.5</v>
      </c>
      <c r="F14" s="96">
        <v>7904.46</v>
      </c>
      <c r="G14" s="47">
        <v>67.8</v>
      </c>
      <c r="H14" s="91" t="s">
        <v>73</v>
      </c>
      <c r="I14" s="92">
        <v>40954</v>
      </c>
      <c r="J14" s="83"/>
      <c r="K14" s="83"/>
    </row>
    <row r="15" spans="1:11" ht="31.5">
      <c r="A15" s="79">
        <f t="shared" si="0"/>
        <v>5</v>
      </c>
      <c r="B15" s="85" t="s">
        <v>104</v>
      </c>
      <c r="C15" s="81" t="s">
        <v>61</v>
      </c>
      <c r="D15" s="82" t="s">
        <v>60</v>
      </c>
      <c r="E15" s="90">
        <f>+'Приложение 1'!J17</f>
        <v>12169.8</v>
      </c>
      <c r="F15" s="96">
        <v>8324.14</v>
      </c>
      <c r="G15" s="47">
        <v>68.4</v>
      </c>
      <c r="H15" s="91" t="s">
        <v>73</v>
      </c>
      <c r="I15" s="92">
        <v>40954</v>
      </c>
      <c r="J15" s="86"/>
      <c r="K15" s="51"/>
    </row>
    <row r="16" spans="1:11" ht="31.5">
      <c r="A16" s="79">
        <f t="shared" si="0"/>
        <v>6</v>
      </c>
      <c r="B16" s="85" t="s">
        <v>103</v>
      </c>
      <c r="C16" s="81" t="s">
        <v>61</v>
      </c>
      <c r="D16" s="82" t="s">
        <v>60</v>
      </c>
      <c r="E16" s="90">
        <f>+'Приложение 1'!J18</f>
        <v>5338.6</v>
      </c>
      <c r="F16" s="96">
        <v>3779.73</v>
      </c>
      <c r="G16" s="47">
        <v>70.8</v>
      </c>
      <c r="H16" s="91" t="s">
        <v>73</v>
      </c>
      <c r="I16" s="92">
        <v>40954</v>
      </c>
      <c r="J16" s="86"/>
      <c r="K16" s="51"/>
    </row>
    <row r="17" spans="1:11" ht="30.75" customHeight="1">
      <c r="A17" s="79">
        <f t="shared" si="0"/>
        <v>7</v>
      </c>
      <c r="B17" s="85" t="s">
        <v>102</v>
      </c>
      <c r="C17" s="81" t="s">
        <v>61</v>
      </c>
      <c r="D17" s="82" t="s">
        <v>60</v>
      </c>
      <c r="E17" s="90">
        <f>+'Приложение 1'!J19</f>
        <v>7280.4</v>
      </c>
      <c r="F17" s="96">
        <v>5074.44</v>
      </c>
      <c r="G17" s="47">
        <v>69.7</v>
      </c>
      <c r="H17" s="91" t="s">
        <v>73</v>
      </c>
      <c r="I17" s="92">
        <v>40954</v>
      </c>
      <c r="J17" s="86"/>
      <c r="K17" s="51"/>
    </row>
    <row r="18" spans="1:11" ht="37.5" customHeight="1">
      <c r="A18" s="79">
        <f t="shared" si="0"/>
        <v>8</v>
      </c>
      <c r="B18" s="85" t="s">
        <v>101</v>
      </c>
      <c r="C18" s="87" t="s">
        <v>61</v>
      </c>
      <c r="D18" s="88" t="s">
        <v>60</v>
      </c>
      <c r="E18" s="97">
        <f>+'Приложение 1'!J20</f>
        <v>7450</v>
      </c>
      <c r="F18" s="98">
        <v>5222.45</v>
      </c>
      <c r="G18" s="77">
        <v>70.1</v>
      </c>
      <c r="H18" s="99" t="s">
        <v>73</v>
      </c>
      <c r="I18" s="92">
        <v>40954</v>
      </c>
      <c r="J18" s="86"/>
      <c r="K18" s="51"/>
    </row>
    <row r="19" spans="1:11" ht="19.5" customHeight="1">
      <c r="A19" s="79">
        <f t="shared" si="0"/>
        <v>9</v>
      </c>
      <c r="B19" s="84" t="s">
        <v>98</v>
      </c>
      <c r="C19" s="81" t="s">
        <v>61</v>
      </c>
      <c r="D19" s="89" t="s">
        <v>68</v>
      </c>
      <c r="E19" s="52">
        <v>4035</v>
      </c>
      <c r="F19" s="96">
        <v>3003.2</v>
      </c>
      <c r="G19" s="47">
        <v>74.4</v>
      </c>
      <c r="H19" s="91" t="s">
        <v>77</v>
      </c>
      <c r="I19" s="92">
        <v>40893</v>
      </c>
      <c r="J19" s="86"/>
      <c r="K19" s="51"/>
    </row>
    <row r="20" spans="1:11" ht="39" customHeight="1">
      <c r="A20" s="79">
        <f t="shared" si="0"/>
        <v>10</v>
      </c>
      <c r="B20" s="80" t="s">
        <v>109</v>
      </c>
      <c r="C20" s="81" t="s">
        <v>61</v>
      </c>
      <c r="D20" s="82" t="s">
        <v>60</v>
      </c>
      <c r="E20" s="90">
        <f>+'Приложение 1'!J22</f>
        <v>660.9</v>
      </c>
      <c r="F20" s="50">
        <v>469.24</v>
      </c>
      <c r="G20" s="47">
        <v>71</v>
      </c>
      <c r="H20" s="91" t="s">
        <v>73</v>
      </c>
      <c r="I20" s="92">
        <v>40954</v>
      </c>
      <c r="J20" s="86"/>
      <c r="K20" s="51"/>
    </row>
    <row r="21" spans="1:14" ht="117.75" customHeight="1">
      <c r="A21" s="162" t="s">
        <v>93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78"/>
      <c r="M21" s="78"/>
      <c r="N21" s="78"/>
    </row>
    <row r="22" ht="21" customHeight="1"/>
    <row r="23" ht="21" customHeight="1"/>
    <row r="24" ht="24" customHeight="1"/>
    <row r="25" ht="23.25" customHeight="1"/>
  </sheetData>
  <sheetProtection/>
  <mergeCells count="15">
    <mergeCell ref="A5:K5"/>
    <mergeCell ref="B6:B8"/>
    <mergeCell ref="J6:K6"/>
    <mergeCell ref="J7:J8"/>
    <mergeCell ref="K7:K8"/>
    <mergeCell ref="A6:A8"/>
    <mergeCell ref="H7:H8"/>
    <mergeCell ref="I7:I8"/>
    <mergeCell ref="H6:I6"/>
    <mergeCell ref="A21:K21"/>
    <mergeCell ref="E6:G6"/>
    <mergeCell ref="C6:D6"/>
    <mergeCell ref="C7:C8"/>
    <mergeCell ref="D7:D8"/>
    <mergeCell ref="A10:K10"/>
  </mergeCells>
  <printOptions horizontalCentered="1"/>
  <pageMargins left="0.2755905511811024" right="0.1968503937007874" top="0.1968503937007874" bottom="0.15748031496062992" header="0.31496062992125984" footer="0.31496062992125984"/>
  <pageSetup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2012-04-26T12:55:09Z</cp:lastPrinted>
  <dcterms:created xsi:type="dcterms:W3CDTF">2009-02-02T12:53:08Z</dcterms:created>
  <dcterms:modified xsi:type="dcterms:W3CDTF">2012-04-27T07:45:18Z</dcterms:modified>
  <cp:category/>
  <cp:version/>
  <cp:contentType/>
  <cp:contentStatus/>
</cp:coreProperties>
</file>